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NEW PROJECT\ACCTS\"/>
    </mc:Choice>
  </mc:AlternateContent>
  <bookViews>
    <workbookView xWindow="0" yWindow="0" windowWidth="20400" windowHeight="715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2" l="1"/>
  <c r="D84" i="2" s="1"/>
  <c r="E84" i="2" s="1"/>
  <c r="F84" i="2" s="1"/>
  <c r="B83" i="2"/>
  <c r="B85" i="2" s="1"/>
  <c r="C78" i="2"/>
  <c r="D78" i="2" s="1"/>
  <c r="E78" i="2" s="1"/>
  <c r="F78" i="2" s="1"/>
  <c r="C77" i="2"/>
  <c r="C76" i="2"/>
  <c r="D76" i="2" s="1"/>
  <c r="C82" i="2"/>
  <c r="D82" i="2" s="1"/>
  <c r="E82" i="2" s="1"/>
  <c r="F82" i="2" s="1"/>
  <c r="C81" i="2"/>
  <c r="D81" i="2" s="1"/>
  <c r="E81" i="2" s="1"/>
  <c r="F81" i="2" s="1"/>
  <c r="C80" i="2"/>
  <c r="D80" i="2" s="1"/>
  <c r="E80" i="2" s="1"/>
  <c r="F80" i="2" s="1"/>
  <c r="C83" i="2" l="1"/>
  <c r="C85" i="2" s="1"/>
  <c r="E76" i="2"/>
  <c r="D77" i="2"/>
  <c r="E77" i="2" s="1"/>
  <c r="F77" i="2" s="1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2" i="2"/>
  <c r="K40" i="2"/>
  <c r="B39" i="2"/>
  <c r="B67" i="2" s="1"/>
  <c r="J39" i="2"/>
  <c r="J67" i="2" s="1"/>
  <c r="I39" i="2"/>
  <c r="I67" i="2" s="1"/>
  <c r="H39" i="2"/>
  <c r="H67" i="2" s="1"/>
  <c r="G39" i="2"/>
  <c r="G67" i="2" s="1"/>
  <c r="F39" i="2"/>
  <c r="F67" i="2" s="1"/>
  <c r="E39" i="2"/>
  <c r="E67" i="2" s="1"/>
  <c r="D39" i="2"/>
  <c r="D67" i="2" s="1"/>
  <c r="C39" i="2"/>
  <c r="C67" i="2" s="1"/>
  <c r="B35" i="2"/>
  <c r="C34" i="2"/>
  <c r="D34" i="2" s="1"/>
  <c r="E34" i="2" s="1"/>
  <c r="F34" i="2" s="1"/>
  <c r="C33" i="2"/>
  <c r="D33" i="2" s="1"/>
  <c r="E33" i="2" s="1"/>
  <c r="F33" i="2" s="1"/>
  <c r="C32" i="2"/>
  <c r="D32" i="2" s="1"/>
  <c r="E32" i="2" s="1"/>
  <c r="F32" i="2" s="1"/>
  <c r="C31" i="2"/>
  <c r="D31" i="2" s="1"/>
  <c r="E31" i="2" s="1"/>
  <c r="F31" i="2" s="1"/>
  <c r="C30" i="2"/>
  <c r="D30" i="2" s="1"/>
  <c r="E30" i="2" s="1"/>
  <c r="F30" i="2" s="1"/>
  <c r="C29" i="2"/>
  <c r="D29" i="2" s="1"/>
  <c r="E29" i="2" s="1"/>
  <c r="F29" i="2" s="1"/>
  <c r="C28" i="2"/>
  <c r="D28" i="2" s="1"/>
  <c r="E28" i="2" s="1"/>
  <c r="F28" i="2" s="1"/>
  <c r="K24" i="2"/>
  <c r="K23" i="2"/>
  <c r="K22" i="2"/>
  <c r="K21" i="2"/>
  <c r="K20" i="2"/>
  <c r="K19" i="2"/>
  <c r="K18" i="2"/>
  <c r="J25" i="2"/>
  <c r="I25" i="2"/>
  <c r="H25" i="2"/>
  <c r="G25" i="2"/>
  <c r="F25" i="2"/>
  <c r="E25" i="2"/>
  <c r="D25" i="2"/>
  <c r="C25" i="2"/>
  <c r="B25" i="2"/>
  <c r="K13" i="2"/>
  <c r="K12" i="2"/>
  <c r="K11" i="2"/>
  <c r="K10" i="2"/>
  <c r="K9" i="2"/>
  <c r="K8" i="2"/>
  <c r="D83" i="2" l="1"/>
  <c r="D85" i="2" s="1"/>
  <c r="F76" i="2"/>
  <c r="F83" i="2" s="1"/>
  <c r="F85" i="2" s="1"/>
  <c r="E83" i="2"/>
  <c r="E85" i="2" s="1"/>
  <c r="K39" i="2"/>
  <c r="K67" i="2" s="1"/>
  <c r="K25" i="2"/>
  <c r="C35" i="2"/>
  <c r="D35" i="2" s="1"/>
  <c r="E35" i="2" s="1"/>
  <c r="F35" i="2" s="1"/>
  <c r="H7" i="2" l="1"/>
  <c r="H14" i="2" s="1"/>
  <c r="H68" i="2" s="1"/>
  <c r="G7" i="2"/>
  <c r="G14" i="2" s="1"/>
  <c r="G68" i="2" s="1"/>
  <c r="F7" i="2"/>
  <c r="F14" i="2" s="1"/>
  <c r="F68" i="2" s="1"/>
  <c r="F33" i="1"/>
  <c r="J5" i="2" l="1"/>
  <c r="J7" i="2" s="1"/>
  <c r="J14" i="2" s="1"/>
  <c r="J68" i="2" s="1"/>
  <c r="I5" i="2"/>
  <c r="I7" i="2" s="1"/>
  <c r="I14" i="2" s="1"/>
  <c r="I68" i="2" s="1"/>
  <c r="E5" i="2"/>
  <c r="E7" i="2" s="1"/>
  <c r="E14" i="2" s="1"/>
  <c r="E68" i="2" s="1"/>
  <c r="B5" i="2"/>
  <c r="B7" i="2" s="1"/>
  <c r="D5" i="2"/>
  <c r="D7" i="2" s="1"/>
  <c r="D14" i="2" s="1"/>
  <c r="D68" i="2" s="1"/>
  <c r="C5" i="2"/>
  <c r="C7" i="2" s="1"/>
  <c r="C14" i="2" s="1"/>
  <c r="C68" i="2" s="1"/>
  <c r="K7" i="2" l="1"/>
  <c r="K14" i="2" s="1"/>
  <c r="B14" i="2"/>
  <c r="B68" i="2" s="1"/>
  <c r="K68" i="2" s="1"/>
  <c r="B39" i="1"/>
  <c r="C39" i="1"/>
  <c r="C13" i="1" l="1"/>
  <c r="C8" i="1"/>
  <c r="C2" i="1"/>
  <c r="B29" i="1"/>
  <c r="C29" i="1" s="1"/>
  <c r="B18" i="1"/>
  <c r="B12" i="1"/>
  <c r="B7" i="1"/>
</calcChain>
</file>

<file path=xl/sharedStrings.xml><?xml version="1.0" encoding="utf-8"?>
<sst xmlns="http://schemas.openxmlformats.org/spreadsheetml/2006/main" count="154" uniqueCount="117">
  <si>
    <t xml:space="preserve">Budget Description </t>
  </si>
  <si>
    <t xml:space="preserve">Top Floor Renovation </t>
  </si>
  <si>
    <t>Top Floor Renovation Labor Cost</t>
  </si>
  <si>
    <t xml:space="preserve">Top Floor Renovation Supplies and Transport </t>
  </si>
  <si>
    <t xml:space="preserve">Misc Costs </t>
  </si>
  <si>
    <t xml:space="preserve">Ground Floor Renovation </t>
  </si>
  <si>
    <t>Ground Floor Renovation Labor Cost</t>
  </si>
  <si>
    <t xml:space="preserve">Ground Floor Renovation Supplies and Transport </t>
  </si>
  <si>
    <t>Architechs</t>
  </si>
  <si>
    <t>Labor</t>
  </si>
  <si>
    <t xml:space="preserve">Supplies </t>
  </si>
  <si>
    <t>Value</t>
  </si>
  <si>
    <t>Pool Devlopment Project</t>
  </si>
  <si>
    <t>Total</t>
  </si>
  <si>
    <t xml:space="preserve">Other </t>
  </si>
  <si>
    <t xml:space="preserve">Fire Safety Equipment and Training </t>
  </si>
  <si>
    <t>Wall</t>
  </si>
  <si>
    <t>POS &amp; KOT System</t>
  </si>
  <si>
    <t>STAFF Payroll</t>
  </si>
  <si>
    <t>LL 7/8</t>
  </si>
  <si>
    <t>Misc Other</t>
  </si>
  <si>
    <t xml:space="preserve">Wiring, Supplies &amp; Labor </t>
  </si>
  <si>
    <t>Advance Payments to be made</t>
  </si>
  <si>
    <t>Architect</t>
  </si>
  <si>
    <t>Wood Supply</t>
  </si>
  <si>
    <t xml:space="preserve">Auditor (Assets Audit) </t>
  </si>
  <si>
    <t>Total Budget</t>
  </si>
  <si>
    <t>CEB</t>
  </si>
  <si>
    <t>Labor for Building Renovation Adv. Payment</t>
  </si>
  <si>
    <t>Audit &amp; Architect Transport (Thurs &amp; Fri)</t>
  </si>
  <si>
    <t>4,000.000.00</t>
  </si>
  <si>
    <t>Lodging Occupancy %</t>
  </si>
  <si>
    <t>Average Daily Rate (ADR)</t>
  </si>
  <si>
    <t>Food and Beverage Sales</t>
  </si>
  <si>
    <t>Liquor Sales</t>
  </si>
  <si>
    <t xml:space="preserve">Outsourced Sales Venture 1 </t>
  </si>
  <si>
    <t>Outsourced Sales Venture 2</t>
  </si>
  <si>
    <t>Outsourced Sales Venture 3</t>
  </si>
  <si>
    <t xml:space="preserve">Outsourced Sales Venture 4 </t>
  </si>
  <si>
    <t>MAY</t>
  </si>
  <si>
    <t>JUN</t>
  </si>
  <si>
    <t>AUG</t>
  </si>
  <si>
    <t>SEP</t>
  </si>
  <si>
    <t>OCT</t>
  </si>
  <si>
    <t>NOV</t>
  </si>
  <si>
    <t>DEC</t>
  </si>
  <si>
    <t>APR</t>
  </si>
  <si>
    <t>Total Occupied Lodging</t>
  </si>
  <si>
    <t xml:space="preserve">30 Beds </t>
  </si>
  <si>
    <t>JUL</t>
  </si>
  <si>
    <t>Sales Through Lodging</t>
  </si>
  <si>
    <t>Revenue</t>
  </si>
  <si>
    <t>TOTAL</t>
  </si>
  <si>
    <t>Payroll Expense Year 1 by Month</t>
  </si>
  <si>
    <t>Y1 M1</t>
  </si>
  <si>
    <t>Y1 M2</t>
  </si>
  <si>
    <t>Y1 M3</t>
  </si>
  <si>
    <t>Y1 M4</t>
  </si>
  <si>
    <t>Y1 M5</t>
  </si>
  <si>
    <t>Y1 M6</t>
  </si>
  <si>
    <t>Y1 M7</t>
  </si>
  <si>
    <t>Y1 M8</t>
  </si>
  <si>
    <t>Y1 M9</t>
  </si>
  <si>
    <t>MANAGER x 1</t>
  </si>
  <si>
    <t>ASST.MANAGER x 1</t>
  </si>
  <si>
    <t>CHEF x 2</t>
  </si>
  <si>
    <t>KITCHEN HELPERS x 2</t>
  </si>
  <si>
    <t>WAITERS x 4</t>
  </si>
  <si>
    <t>GARNDER CUM TECHNICIAN x 1</t>
  </si>
  <si>
    <t>DIRECTOR x 3</t>
  </si>
  <si>
    <t>Payroll Expense by Year</t>
  </si>
  <si>
    <t>Year 1</t>
  </si>
  <si>
    <t>Year 5</t>
  </si>
  <si>
    <t>Year 4</t>
  </si>
  <si>
    <t>Year 3</t>
  </si>
  <si>
    <t>Year 2</t>
  </si>
  <si>
    <t>Operating Expenses</t>
  </si>
  <si>
    <t>Food Materials Purchases</t>
  </si>
  <si>
    <t>Liquor Purchase</t>
  </si>
  <si>
    <t>Accounting Fees</t>
  </si>
  <si>
    <t>Building Maintenance</t>
  </si>
  <si>
    <t>Electrical Works</t>
  </si>
  <si>
    <t>Employees' Provident Fund</t>
  </si>
  <si>
    <t>Employees' Trust Fund</t>
  </si>
  <si>
    <t>Entertainment</t>
  </si>
  <si>
    <t>Janitorial Expenses</t>
  </si>
  <si>
    <t>Legal Fees</t>
  </si>
  <si>
    <t>License Fees</t>
  </si>
  <si>
    <t>Liquor License Form</t>
  </si>
  <si>
    <t>Maintenance Expenses - Kitchen</t>
  </si>
  <si>
    <t>Nation Building Tax (NBT)</t>
  </si>
  <si>
    <t>Penalty Charges - IRD</t>
  </si>
  <si>
    <t>Postage</t>
  </si>
  <si>
    <t>Printing &amp; Stationery</t>
  </si>
  <si>
    <t>Repair &amp; Maintenance-Office Equ</t>
  </si>
  <si>
    <t>Repairs and Maintenance</t>
  </si>
  <si>
    <t>Salaries,Wages &amp; Allowance</t>
  </si>
  <si>
    <t>Staff Welfare</t>
  </si>
  <si>
    <t>Tax Consultancy Fees</t>
  </si>
  <si>
    <t>Travelling Expenses</t>
  </si>
  <si>
    <t>Utility Expenses</t>
  </si>
  <si>
    <t>Total Finance Expenses</t>
  </si>
  <si>
    <t>Total Selling &amp; Distribution Expesnse</t>
  </si>
  <si>
    <t xml:space="preserve">Total Other Expenses </t>
  </si>
  <si>
    <t>Hotel Room Expenses</t>
  </si>
  <si>
    <t xml:space="preserve">Total Operating Expenses </t>
  </si>
  <si>
    <t xml:space="preserve">Operating Income </t>
  </si>
  <si>
    <t>Profit Before Tax</t>
  </si>
  <si>
    <t>Income Tax Expenses</t>
  </si>
  <si>
    <t xml:space="preserve">Net Profit Total </t>
  </si>
  <si>
    <t>5 Year Revenue Projections</t>
  </si>
  <si>
    <t>Total Revenue</t>
  </si>
  <si>
    <t>Total Operating Costs</t>
  </si>
  <si>
    <t xml:space="preserve">Gross Margin </t>
  </si>
  <si>
    <t>Income Tax</t>
  </si>
  <si>
    <t>Net Profit</t>
  </si>
  <si>
    <t>Projected numbers are compared to business operation data on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</si>
</sst>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/>
    <xf numFmtId="43" fontId="0" fillId="0" borderId="1" xfId="1" applyFont="1" applyBorder="1"/>
    <xf numFmtId="0" fontId="2" fillId="0" borderId="0" xfId="0" applyFont="1" applyAlignment="1">
      <alignment horizontal="left"/>
    </xf>
    <xf numFmtId="43" fontId="0" fillId="0" borderId="0" xfId="0" applyNumberFormat="1"/>
    <xf numFmtId="43" fontId="0" fillId="0" borderId="1" xfId="0" applyNumberFormat="1" applyBorder="1"/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9" fontId="0" fillId="0" borderId="0" xfId="0" applyNumberFormat="1"/>
    <xf numFmtId="0" fontId="4" fillId="0" borderId="0" xfId="0" applyFont="1"/>
    <xf numFmtId="43" fontId="4" fillId="0" borderId="0" xfId="1" applyFont="1"/>
    <xf numFmtId="0" fontId="4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9" fontId="4" fillId="0" borderId="4" xfId="0" applyNumberFormat="1" applyFont="1" applyBorder="1" applyAlignment="1">
      <alignment horizontal="center"/>
    </xf>
    <xf numFmtId="9" fontId="5" fillId="0" borderId="4" xfId="0" applyNumberFormat="1" applyFont="1" applyBorder="1"/>
    <xf numFmtId="43" fontId="4" fillId="0" borderId="4" xfId="1" applyFont="1" applyBorder="1" applyAlignment="1">
      <alignment horizontal="center"/>
    </xf>
    <xf numFmtId="43" fontId="5" fillId="0" borderId="4" xfId="0" applyNumberFormat="1" applyFont="1" applyBorder="1"/>
    <xf numFmtId="43" fontId="4" fillId="0" borderId="4" xfId="1" applyFont="1" applyBorder="1"/>
    <xf numFmtId="0" fontId="4" fillId="0" borderId="4" xfId="0" applyFont="1" applyBorder="1" applyAlignment="1">
      <alignment vertical="center"/>
    </xf>
    <xf numFmtId="43" fontId="4" fillId="0" borderId="4" xfId="1" applyFont="1" applyBorder="1" applyAlignment="1">
      <alignment vertical="center"/>
    </xf>
    <xf numFmtId="43" fontId="5" fillId="0" borderId="4" xfId="1" applyFont="1" applyBorder="1"/>
    <xf numFmtId="43" fontId="0" fillId="0" borderId="4" xfId="1" applyFont="1" applyBorder="1"/>
    <xf numFmtId="43" fontId="5" fillId="0" borderId="8" xfId="0" applyNumberFormat="1" applyFont="1" applyBorder="1"/>
    <xf numFmtId="43" fontId="5" fillId="0" borderId="8" xfId="1" applyFont="1" applyBorder="1"/>
    <xf numFmtId="43" fontId="4" fillId="0" borderId="8" xfId="1" applyFont="1" applyBorder="1"/>
    <xf numFmtId="43" fontId="5" fillId="0" borderId="10" xfId="1" applyFont="1" applyBorder="1"/>
    <xf numFmtId="43" fontId="4" fillId="0" borderId="9" xfId="1" applyFont="1" applyBorder="1"/>
    <xf numFmtId="0" fontId="6" fillId="0" borderId="4" xfId="0" applyFont="1" applyBorder="1"/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22" workbookViewId="0">
      <selection activeCell="C37" sqref="C37"/>
    </sheetView>
  </sheetViews>
  <sheetFormatPr defaultRowHeight="15" x14ac:dyDescent="0.25"/>
  <cols>
    <col min="1" max="1" width="52.5703125" customWidth="1"/>
    <col min="2" max="2" width="20.140625" customWidth="1"/>
    <col min="3" max="3" width="19.7109375" customWidth="1"/>
    <col min="4" max="4" width="19.85546875" customWidth="1"/>
    <col min="6" max="6" width="15.5703125" customWidth="1"/>
  </cols>
  <sheetData>
    <row r="1" spans="1:6" x14ac:dyDescent="0.25">
      <c r="A1" s="2" t="s">
        <v>0</v>
      </c>
      <c r="B1" s="2" t="s">
        <v>11</v>
      </c>
      <c r="C1" s="2" t="s">
        <v>26</v>
      </c>
    </row>
    <row r="2" spans="1:6" x14ac:dyDescent="0.25">
      <c r="A2" s="1" t="s">
        <v>1</v>
      </c>
      <c r="B2" s="4">
        <v>2000000</v>
      </c>
      <c r="C2" s="7">
        <f>B2</f>
        <v>2000000</v>
      </c>
    </row>
    <row r="3" spans="1:6" x14ac:dyDescent="0.25">
      <c r="A3" t="s">
        <v>2</v>
      </c>
      <c r="B3" s="3">
        <v>834000</v>
      </c>
    </row>
    <row r="4" spans="1:6" x14ac:dyDescent="0.25">
      <c r="A4" t="s">
        <v>3</v>
      </c>
      <c r="B4" s="3"/>
    </row>
    <row r="5" spans="1:6" x14ac:dyDescent="0.25">
      <c r="A5" t="s">
        <v>21</v>
      </c>
      <c r="B5" s="3"/>
    </row>
    <row r="6" spans="1:6" x14ac:dyDescent="0.25">
      <c r="A6" t="s">
        <v>4</v>
      </c>
      <c r="B6" s="3"/>
    </row>
    <row r="7" spans="1:6" ht="15.75" thickBot="1" x14ac:dyDescent="0.3">
      <c r="A7" t="s">
        <v>13</v>
      </c>
      <c r="B7" s="5">
        <f>SUM(B3:B6)</f>
        <v>834000</v>
      </c>
    </row>
    <row r="8" spans="1:6" ht="16.5" thickTop="1" thickBot="1" x14ac:dyDescent="0.3">
      <c r="A8" s="1" t="s">
        <v>5</v>
      </c>
      <c r="B8" s="4">
        <v>1500000</v>
      </c>
      <c r="C8" s="7">
        <f>B8</f>
        <v>1500000</v>
      </c>
      <c r="F8" s="9">
        <v>350000</v>
      </c>
    </row>
    <row r="9" spans="1:6" ht="15.75" thickBot="1" x14ac:dyDescent="0.3">
      <c r="A9" t="s">
        <v>6</v>
      </c>
      <c r="B9" s="3"/>
      <c r="F9" s="10">
        <v>500000</v>
      </c>
    </row>
    <row r="10" spans="1:6" ht="15.75" thickBot="1" x14ac:dyDescent="0.3">
      <c r="A10" t="s">
        <v>7</v>
      </c>
      <c r="B10" s="3"/>
      <c r="F10" s="10">
        <v>115000</v>
      </c>
    </row>
    <row r="11" spans="1:6" ht="15.75" thickBot="1" x14ac:dyDescent="0.3">
      <c r="A11" t="s">
        <v>4</v>
      </c>
      <c r="B11" s="3"/>
      <c r="F11" s="10">
        <v>200000</v>
      </c>
    </row>
    <row r="12" spans="1:6" ht="15.75" thickBot="1" x14ac:dyDescent="0.3">
      <c r="A12" t="s">
        <v>13</v>
      </c>
      <c r="B12" s="5">
        <f t="shared" ref="B12" si="0">SUM(B11)</f>
        <v>0</v>
      </c>
      <c r="F12" s="10">
        <v>300000</v>
      </c>
    </row>
    <row r="13" spans="1:6" ht="31.5" thickTop="1" thickBot="1" x14ac:dyDescent="0.3">
      <c r="A13" s="1" t="s">
        <v>12</v>
      </c>
      <c r="B13" s="4">
        <v>5000000</v>
      </c>
      <c r="C13" s="7">
        <f>B13</f>
        <v>5000000</v>
      </c>
      <c r="F13" s="11" t="s">
        <v>30</v>
      </c>
    </row>
    <row r="14" spans="1:6" ht="15.75" thickBot="1" x14ac:dyDescent="0.3">
      <c r="A14" t="s">
        <v>8</v>
      </c>
      <c r="B14" s="3">
        <v>350000</v>
      </c>
      <c r="F14" s="10">
        <v>460000</v>
      </c>
    </row>
    <row r="15" spans="1:6" ht="15.75" thickBot="1" x14ac:dyDescent="0.3">
      <c r="A15" t="s">
        <v>9</v>
      </c>
      <c r="B15" s="3"/>
      <c r="F15" s="10">
        <v>1500000</v>
      </c>
    </row>
    <row r="16" spans="1:6" ht="15.75" thickBot="1" x14ac:dyDescent="0.3">
      <c r="A16" t="s">
        <v>10</v>
      </c>
      <c r="B16" s="3"/>
      <c r="F16" s="10">
        <v>56000</v>
      </c>
    </row>
    <row r="17" spans="1:6" ht="15.75" thickBot="1" x14ac:dyDescent="0.3">
      <c r="A17" t="s">
        <v>4</v>
      </c>
      <c r="B17" s="3">
        <v>40000</v>
      </c>
      <c r="F17" s="10">
        <v>1000000</v>
      </c>
    </row>
    <row r="18" spans="1:6" ht="15.75" thickBot="1" x14ac:dyDescent="0.3">
      <c r="A18" t="s">
        <v>13</v>
      </c>
      <c r="B18" s="5">
        <f>SUM(B14:B17)</f>
        <v>390000</v>
      </c>
    </row>
    <row r="19" spans="1:6" ht="15.75" thickTop="1" x14ac:dyDescent="0.25">
      <c r="B19" s="3"/>
    </row>
    <row r="20" spans="1:6" x14ac:dyDescent="0.25">
      <c r="A20" s="6" t="s">
        <v>14</v>
      </c>
      <c r="B20" s="3"/>
    </row>
    <row r="21" spans="1:6" x14ac:dyDescent="0.25">
      <c r="A21" t="s">
        <v>15</v>
      </c>
      <c r="B21" s="3">
        <v>156500</v>
      </c>
    </row>
    <row r="22" spans="1:6" x14ac:dyDescent="0.25">
      <c r="A22" t="s">
        <v>16</v>
      </c>
      <c r="B22" s="3">
        <v>340242</v>
      </c>
    </row>
    <row r="23" spans="1:6" x14ac:dyDescent="0.25">
      <c r="A23" t="s">
        <v>17</v>
      </c>
      <c r="B23" s="3">
        <v>299450</v>
      </c>
    </row>
    <row r="24" spans="1:6" x14ac:dyDescent="0.25">
      <c r="A24" t="s">
        <v>18</v>
      </c>
      <c r="B24" s="3">
        <v>187500</v>
      </c>
    </row>
    <row r="25" spans="1:6" x14ac:dyDescent="0.25">
      <c r="A25" t="s">
        <v>27</v>
      </c>
      <c r="B25" s="3">
        <v>825253.13</v>
      </c>
    </row>
    <row r="26" spans="1:6" x14ac:dyDescent="0.25">
      <c r="A26" t="s">
        <v>25</v>
      </c>
      <c r="B26" s="3">
        <v>85000</v>
      </c>
    </row>
    <row r="27" spans="1:6" x14ac:dyDescent="0.25">
      <c r="A27" t="s">
        <v>19</v>
      </c>
      <c r="B27" s="3">
        <v>500000</v>
      </c>
    </row>
    <row r="28" spans="1:6" x14ac:dyDescent="0.25">
      <c r="A28" t="s">
        <v>20</v>
      </c>
      <c r="B28" s="3">
        <v>1000000</v>
      </c>
    </row>
    <row r="29" spans="1:6" ht="15.75" thickBot="1" x14ac:dyDescent="0.3">
      <c r="B29" s="5">
        <f>SUM(B21:B28)</f>
        <v>3393945.13</v>
      </c>
      <c r="C29" s="8">
        <f>B29</f>
        <v>3393945.13</v>
      </c>
    </row>
    <row r="30" spans="1:6" ht="15.75" thickTop="1" x14ac:dyDescent="0.25">
      <c r="B30" s="3"/>
    </row>
    <row r="32" spans="1:6" x14ac:dyDescent="0.25">
      <c r="A32" s="1" t="s">
        <v>22</v>
      </c>
      <c r="F32" s="12">
        <v>0.6</v>
      </c>
    </row>
    <row r="33" spans="1:6" x14ac:dyDescent="0.25">
      <c r="A33" t="s">
        <v>23</v>
      </c>
      <c r="B33" s="3">
        <v>350000</v>
      </c>
      <c r="C33">
        <v>350000</v>
      </c>
      <c r="E33">
        <v>980000</v>
      </c>
      <c r="F33">
        <f>E33*F32</f>
        <v>588000</v>
      </c>
    </row>
    <row r="34" spans="1:6" x14ac:dyDescent="0.25">
      <c r="A34" t="s">
        <v>24</v>
      </c>
      <c r="B34" s="3">
        <v>600000</v>
      </c>
    </row>
    <row r="35" spans="1:6" x14ac:dyDescent="0.25">
      <c r="A35" t="s">
        <v>28</v>
      </c>
      <c r="B35" s="3">
        <v>200000</v>
      </c>
      <c r="C35">
        <v>200000</v>
      </c>
    </row>
    <row r="36" spans="1:6" x14ac:dyDescent="0.25">
      <c r="A36" t="s">
        <v>29</v>
      </c>
      <c r="B36" s="3">
        <v>76000</v>
      </c>
      <c r="C36">
        <v>100000</v>
      </c>
    </row>
    <row r="37" spans="1:6" x14ac:dyDescent="0.25">
      <c r="B37" s="3">
        <v>200000</v>
      </c>
    </row>
    <row r="38" spans="1:6" x14ac:dyDescent="0.25">
      <c r="B38" s="3"/>
    </row>
    <row r="39" spans="1:6" ht="15.75" thickBot="1" x14ac:dyDescent="0.3">
      <c r="B39" s="3">
        <f>SUM(B33:B38)</f>
        <v>1426000</v>
      </c>
      <c r="C39" s="8">
        <f>SUM(C2:C38)</f>
        <v>12543945.129999999</v>
      </c>
    </row>
    <row r="40" spans="1:6" ht="15.75" thickTop="1" x14ac:dyDescent="0.25">
      <c r="B40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selection activeCell="M11" sqref="M11"/>
    </sheetView>
  </sheetViews>
  <sheetFormatPr defaultRowHeight="15" x14ac:dyDescent="0.25"/>
  <cols>
    <col min="1" max="1" width="27.28515625" style="13" customWidth="1"/>
    <col min="2" max="3" width="13.28515625" style="13" customWidth="1"/>
    <col min="4" max="4" width="14.42578125" style="13" customWidth="1"/>
    <col min="5" max="5" width="14" style="13" customWidth="1"/>
    <col min="6" max="6" width="14.140625" style="13" customWidth="1"/>
    <col min="7" max="10" width="13.28515625" style="13" customWidth="1"/>
    <col min="11" max="11" width="14.7109375" style="13" customWidth="1"/>
    <col min="13" max="13" width="14" customWidth="1"/>
  </cols>
  <sheetData>
    <row r="1" spans="1:13" x14ac:dyDescent="0.25">
      <c r="A1" s="13" t="s">
        <v>116</v>
      </c>
    </row>
    <row r="2" spans="1:13" x14ac:dyDescent="0.25">
      <c r="A2" s="15"/>
      <c r="B2" s="16" t="s">
        <v>46</v>
      </c>
      <c r="C2" s="16" t="s">
        <v>39</v>
      </c>
      <c r="D2" s="16" t="s">
        <v>40</v>
      </c>
      <c r="E2" s="16" t="s">
        <v>49</v>
      </c>
      <c r="F2" s="16" t="s">
        <v>41</v>
      </c>
      <c r="G2" s="16" t="s">
        <v>42</v>
      </c>
      <c r="H2" s="16" t="s">
        <v>43</v>
      </c>
      <c r="I2" s="16" t="s">
        <v>44</v>
      </c>
      <c r="J2" s="16" t="s">
        <v>45</v>
      </c>
      <c r="K2" s="16" t="s">
        <v>52</v>
      </c>
    </row>
    <row r="3" spans="1:13" x14ac:dyDescent="0.25">
      <c r="A3" s="15" t="s">
        <v>48</v>
      </c>
      <c r="B3" s="17">
        <v>900</v>
      </c>
      <c r="C3" s="17">
        <v>930</v>
      </c>
      <c r="D3" s="17">
        <v>900</v>
      </c>
      <c r="E3" s="17">
        <v>930</v>
      </c>
      <c r="F3" s="17">
        <v>930</v>
      </c>
      <c r="G3" s="17">
        <v>900</v>
      </c>
      <c r="H3" s="17">
        <v>930</v>
      </c>
      <c r="I3" s="17">
        <v>900</v>
      </c>
      <c r="J3" s="17">
        <v>930</v>
      </c>
      <c r="K3" s="18"/>
    </row>
    <row r="4" spans="1:13" x14ac:dyDescent="0.25">
      <c r="A4" s="15" t="s">
        <v>31</v>
      </c>
      <c r="B4" s="19">
        <v>0.15</v>
      </c>
      <c r="C4" s="19">
        <v>0.7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I4" s="19">
        <v>0.15</v>
      </c>
      <c r="J4" s="19">
        <v>0.3</v>
      </c>
      <c r="K4" s="20"/>
    </row>
    <row r="5" spans="1:13" x14ac:dyDescent="0.25">
      <c r="A5" s="15" t="s">
        <v>47</v>
      </c>
      <c r="B5" s="17">
        <f>B3*B4</f>
        <v>135</v>
      </c>
      <c r="C5" s="17">
        <f>C3*C4</f>
        <v>651</v>
      </c>
      <c r="D5" s="17">
        <f>D3*D4</f>
        <v>900</v>
      </c>
      <c r="E5" s="17">
        <f>E3*E4</f>
        <v>930</v>
      </c>
      <c r="F5" s="17">
        <v>930</v>
      </c>
      <c r="G5" s="17">
        <v>900</v>
      </c>
      <c r="H5" s="17">
        <v>930</v>
      </c>
      <c r="I5" s="17">
        <f>I3*I4</f>
        <v>135</v>
      </c>
      <c r="J5" s="17">
        <f>J3*J4</f>
        <v>279</v>
      </c>
      <c r="K5" s="18"/>
    </row>
    <row r="6" spans="1:13" x14ac:dyDescent="0.25">
      <c r="A6" s="15" t="s">
        <v>32</v>
      </c>
      <c r="B6" s="21">
        <v>2500</v>
      </c>
      <c r="C6" s="21">
        <v>3000</v>
      </c>
      <c r="D6" s="21">
        <v>3000</v>
      </c>
      <c r="E6" s="21">
        <v>3000</v>
      </c>
      <c r="F6" s="21">
        <v>3000</v>
      </c>
      <c r="G6" s="21">
        <v>3000</v>
      </c>
      <c r="H6" s="21">
        <v>3000</v>
      </c>
      <c r="I6" s="21">
        <v>2500</v>
      </c>
      <c r="J6" s="21">
        <v>2000</v>
      </c>
      <c r="K6" s="18"/>
    </row>
    <row r="7" spans="1:13" x14ac:dyDescent="0.25">
      <c r="A7" s="15" t="s">
        <v>50</v>
      </c>
      <c r="B7" s="21">
        <f t="shared" ref="B7:J7" si="0">B6*B5</f>
        <v>337500</v>
      </c>
      <c r="C7" s="21">
        <f t="shared" si="0"/>
        <v>1953000</v>
      </c>
      <c r="D7" s="21">
        <f t="shared" si="0"/>
        <v>2700000</v>
      </c>
      <c r="E7" s="21">
        <f t="shared" si="0"/>
        <v>2790000</v>
      </c>
      <c r="F7" s="21">
        <f t="shared" si="0"/>
        <v>2790000</v>
      </c>
      <c r="G7" s="21">
        <f t="shared" si="0"/>
        <v>2700000</v>
      </c>
      <c r="H7" s="21">
        <f t="shared" si="0"/>
        <v>2790000</v>
      </c>
      <c r="I7" s="21">
        <f t="shared" si="0"/>
        <v>337500</v>
      </c>
      <c r="J7" s="21">
        <f t="shared" si="0"/>
        <v>558000</v>
      </c>
      <c r="K7" s="22">
        <f t="shared" ref="K7:K13" si="1">SUM(B7:J7)</f>
        <v>16956000</v>
      </c>
      <c r="M7" s="7"/>
    </row>
    <row r="8" spans="1:13" x14ac:dyDescent="0.25">
      <c r="A8" s="15" t="s">
        <v>33</v>
      </c>
      <c r="B8" s="23">
        <v>800000</v>
      </c>
      <c r="C8" s="23">
        <v>1000000</v>
      </c>
      <c r="D8" s="23">
        <v>1500000</v>
      </c>
      <c r="E8" s="23">
        <v>1500000</v>
      </c>
      <c r="F8" s="23">
        <v>1500000</v>
      </c>
      <c r="G8" s="23">
        <v>1500000</v>
      </c>
      <c r="H8" s="23">
        <v>800000</v>
      </c>
      <c r="I8" s="23">
        <v>200000</v>
      </c>
      <c r="J8" s="23">
        <v>800000</v>
      </c>
      <c r="K8" s="22">
        <f t="shared" si="1"/>
        <v>9600000</v>
      </c>
    </row>
    <row r="9" spans="1:13" x14ac:dyDescent="0.25">
      <c r="A9" s="15" t="s">
        <v>34</v>
      </c>
      <c r="B9" s="23">
        <v>1500000</v>
      </c>
      <c r="C9" s="23">
        <v>3500000</v>
      </c>
      <c r="D9" s="23">
        <v>3500000</v>
      </c>
      <c r="E9" s="23">
        <v>3500000</v>
      </c>
      <c r="F9" s="23">
        <v>3500000</v>
      </c>
      <c r="G9" s="23">
        <v>3500000</v>
      </c>
      <c r="H9" s="23">
        <v>3500000</v>
      </c>
      <c r="I9" s="23">
        <v>1500000</v>
      </c>
      <c r="J9" s="23">
        <v>2000000</v>
      </c>
      <c r="K9" s="22">
        <f t="shared" si="1"/>
        <v>26000000</v>
      </c>
    </row>
    <row r="10" spans="1:13" x14ac:dyDescent="0.25">
      <c r="A10" s="33" t="s">
        <v>35</v>
      </c>
      <c r="B10" s="23"/>
      <c r="C10" s="23"/>
      <c r="D10" s="23"/>
      <c r="E10" s="23"/>
      <c r="F10" s="23"/>
      <c r="G10" s="23"/>
      <c r="H10" s="23"/>
      <c r="I10" s="23">
        <v>0</v>
      </c>
      <c r="J10" s="23">
        <v>0</v>
      </c>
      <c r="K10" s="22">
        <f t="shared" si="1"/>
        <v>0</v>
      </c>
    </row>
    <row r="11" spans="1:13" x14ac:dyDescent="0.25">
      <c r="A11" s="33" t="s">
        <v>36</v>
      </c>
      <c r="B11" s="23">
        <v>200000</v>
      </c>
      <c r="C11" s="23">
        <v>200000</v>
      </c>
      <c r="D11" s="23">
        <v>300000</v>
      </c>
      <c r="E11" s="23">
        <v>300000</v>
      </c>
      <c r="F11" s="23">
        <v>300000</v>
      </c>
      <c r="G11" s="23">
        <v>300000</v>
      </c>
      <c r="H11" s="23">
        <v>300000</v>
      </c>
      <c r="I11" s="23">
        <v>0</v>
      </c>
      <c r="J11" s="23">
        <v>0</v>
      </c>
      <c r="K11" s="22">
        <f t="shared" si="1"/>
        <v>1900000</v>
      </c>
    </row>
    <row r="12" spans="1:13" x14ac:dyDescent="0.25">
      <c r="A12" s="33" t="s">
        <v>37</v>
      </c>
      <c r="B12" s="23">
        <v>0</v>
      </c>
      <c r="C12" s="23">
        <v>100000</v>
      </c>
      <c r="D12" s="23">
        <v>100000</v>
      </c>
      <c r="E12" s="23">
        <v>100000</v>
      </c>
      <c r="F12" s="23">
        <v>100000</v>
      </c>
      <c r="G12" s="23">
        <v>100000</v>
      </c>
      <c r="H12" s="23">
        <v>100000</v>
      </c>
      <c r="I12" s="23">
        <v>0</v>
      </c>
      <c r="J12" s="23">
        <v>0</v>
      </c>
      <c r="K12" s="22">
        <f t="shared" si="1"/>
        <v>600000</v>
      </c>
    </row>
    <row r="13" spans="1:13" x14ac:dyDescent="0.25">
      <c r="A13" s="34" t="s">
        <v>38</v>
      </c>
      <c r="B13" s="25"/>
      <c r="C13" s="23">
        <v>50000</v>
      </c>
      <c r="D13" s="23">
        <v>50000</v>
      </c>
      <c r="E13" s="23">
        <v>50000</v>
      </c>
      <c r="F13" s="23">
        <v>50000</v>
      </c>
      <c r="G13" s="23">
        <v>50000</v>
      </c>
      <c r="H13" s="23">
        <v>50000</v>
      </c>
      <c r="I13" s="23">
        <v>0</v>
      </c>
      <c r="J13" s="23">
        <v>0</v>
      </c>
      <c r="K13" s="22">
        <f t="shared" si="1"/>
        <v>300000</v>
      </c>
    </row>
    <row r="14" spans="1:13" ht="15.75" thickBot="1" x14ac:dyDescent="0.3">
      <c r="A14" s="18" t="s">
        <v>51</v>
      </c>
      <c r="B14" s="28">
        <f>SUM(B7:B13)</f>
        <v>2837500</v>
      </c>
      <c r="C14" s="28">
        <f t="shared" ref="C14:J14" si="2">SUM(C7:C13)</f>
        <v>6803000</v>
      </c>
      <c r="D14" s="28">
        <f t="shared" si="2"/>
        <v>8150000</v>
      </c>
      <c r="E14" s="28">
        <f t="shared" si="2"/>
        <v>8240000</v>
      </c>
      <c r="F14" s="28">
        <f t="shared" si="2"/>
        <v>8240000</v>
      </c>
      <c r="G14" s="28">
        <f t="shared" si="2"/>
        <v>8150000</v>
      </c>
      <c r="H14" s="28">
        <f t="shared" si="2"/>
        <v>7540000</v>
      </c>
      <c r="I14" s="28">
        <f t="shared" si="2"/>
        <v>2037500</v>
      </c>
      <c r="J14" s="28">
        <f t="shared" si="2"/>
        <v>3358000</v>
      </c>
      <c r="K14" s="28">
        <f>SUM(K7:K13)</f>
        <v>55356000</v>
      </c>
    </row>
    <row r="15" spans="1:13" ht="15.75" thickTop="1" x14ac:dyDescent="0.25"/>
    <row r="16" spans="1:13" x14ac:dyDescent="0.25">
      <c r="A16" s="18" t="s">
        <v>53</v>
      </c>
      <c r="B16" s="16" t="s">
        <v>54</v>
      </c>
      <c r="C16" s="16" t="s">
        <v>55</v>
      </c>
      <c r="D16" s="16" t="s">
        <v>56</v>
      </c>
      <c r="E16" s="16" t="s">
        <v>57</v>
      </c>
      <c r="F16" s="16" t="s">
        <v>58</v>
      </c>
      <c r="G16" s="16" t="s">
        <v>59</v>
      </c>
      <c r="H16" s="16" t="s">
        <v>60</v>
      </c>
      <c r="I16" s="16" t="s">
        <v>61</v>
      </c>
      <c r="J16" s="16" t="s">
        <v>62</v>
      </c>
      <c r="K16" s="16" t="s">
        <v>52</v>
      </c>
    </row>
    <row r="17" spans="1:1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25">
      <c r="A18" s="15" t="s">
        <v>63</v>
      </c>
      <c r="B18" s="23">
        <v>60000</v>
      </c>
      <c r="C18" s="23">
        <v>60000</v>
      </c>
      <c r="D18" s="23">
        <v>60000</v>
      </c>
      <c r="E18" s="23">
        <v>60000</v>
      </c>
      <c r="F18" s="23">
        <v>60000</v>
      </c>
      <c r="G18" s="23">
        <v>60000</v>
      </c>
      <c r="H18" s="23">
        <v>60000</v>
      </c>
      <c r="I18" s="23">
        <v>60000</v>
      </c>
      <c r="J18" s="23">
        <v>60000</v>
      </c>
      <c r="K18" s="26">
        <f>SUM(B18:J18)</f>
        <v>540000</v>
      </c>
    </row>
    <row r="19" spans="1:11" x14ac:dyDescent="0.25">
      <c r="A19" s="15" t="s">
        <v>64</v>
      </c>
      <c r="B19" s="23">
        <v>45000</v>
      </c>
      <c r="C19" s="23">
        <v>45000</v>
      </c>
      <c r="D19" s="23">
        <v>45000</v>
      </c>
      <c r="E19" s="23">
        <v>45000</v>
      </c>
      <c r="F19" s="23">
        <v>45000</v>
      </c>
      <c r="G19" s="23">
        <v>45000</v>
      </c>
      <c r="H19" s="23">
        <v>45000</v>
      </c>
      <c r="I19" s="23">
        <v>45000</v>
      </c>
      <c r="J19" s="23">
        <v>45000</v>
      </c>
      <c r="K19" s="26">
        <f t="shared" ref="K19:K24" si="3">SUM(B19:J19)</f>
        <v>405000</v>
      </c>
    </row>
    <row r="20" spans="1:11" x14ac:dyDescent="0.25">
      <c r="A20" s="15" t="s">
        <v>65</v>
      </c>
      <c r="B20" s="23">
        <v>300000</v>
      </c>
      <c r="C20" s="23">
        <v>300000</v>
      </c>
      <c r="D20" s="23">
        <v>300000</v>
      </c>
      <c r="E20" s="23">
        <v>300000</v>
      </c>
      <c r="F20" s="23">
        <v>300000</v>
      </c>
      <c r="G20" s="23">
        <v>300000</v>
      </c>
      <c r="H20" s="23">
        <v>300000</v>
      </c>
      <c r="I20" s="23">
        <v>150000</v>
      </c>
      <c r="J20" s="23">
        <v>300000</v>
      </c>
      <c r="K20" s="26">
        <f t="shared" si="3"/>
        <v>2550000</v>
      </c>
    </row>
    <row r="21" spans="1:11" x14ac:dyDescent="0.25">
      <c r="A21" s="15" t="s">
        <v>66</v>
      </c>
      <c r="B21" s="23">
        <v>100000</v>
      </c>
      <c r="C21" s="23">
        <v>100000</v>
      </c>
      <c r="D21" s="23">
        <v>100000</v>
      </c>
      <c r="E21" s="23">
        <v>100000</v>
      </c>
      <c r="F21" s="23">
        <v>100000</v>
      </c>
      <c r="G21" s="23">
        <v>100000</v>
      </c>
      <c r="H21" s="23">
        <v>100000</v>
      </c>
      <c r="I21" s="23">
        <v>50000</v>
      </c>
      <c r="J21" s="23">
        <v>100000</v>
      </c>
      <c r="K21" s="26">
        <f t="shared" si="3"/>
        <v>850000</v>
      </c>
    </row>
    <row r="22" spans="1:11" x14ac:dyDescent="0.25">
      <c r="A22" s="15" t="s">
        <v>67</v>
      </c>
      <c r="B22" s="23">
        <v>120000</v>
      </c>
      <c r="C22" s="23">
        <v>120000</v>
      </c>
      <c r="D22" s="23">
        <v>120000</v>
      </c>
      <c r="E22" s="23">
        <v>120000</v>
      </c>
      <c r="F22" s="23">
        <v>120000</v>
      </c>
      <c r="G22" s="23">
        <v>120000</v>
      </c>
      <c r="H22" s="23">
        <v>120000</v>
      </c>
      <c r="I22" s="23">
        <v>120000</v>
      </c>
      <c r="J22" s="23">
        <v>120000</v>
      </c>
      <c r="K22" s="26">
        <f t="shared" si="3"/>
        <v>1080000</v>
      </c>
    </row>
    <row r="23" spans="1:11" x14ac:dyDescent="0.25">
      <c r="A23" s="15" t="s">
        <v>68</v>
      </c>
      <c r="B23" s="23">
        <v>30000</v>
      </c>
      <c r="C23" s="23">
        <v>30000</v>
      </c>
      <c r="D23" s="23">
        <v>30000</v>
      </c>
      <c r="E23" s="23">
        <v>30000</v>
      </c>
      <c r="F23" s="23">
        <v>30000</v>
      </c>
      <c r="G23" s="23">
        <v>30000</v>
      </c>
      <c r="H23" s="23">
        <v>30000</v>
      </c>
      <c r="I23" s="23">
        <v>30000</v>
      </c>
      <c r="J23" s="23">
        <v>30000</v>
      </c>
      <c r="K23" s="26">
        <f t="shared" si="3"/>
        <v>270000</v>
      </c>
    </row>
    <row r="24" spans="1:11" x14ac:dyDescent="0.25">
      <c r="A24" s="15" t="s">
        <v>69</v>
      </c>
      <c r="B24" s="23">
        <v>150000</v>
      </c>
      <c r="C24" s="23">
        <v>350000</v>
      </c>
      <c r="D24" s="23">
        <v>350000</v>
      </c>
      <c r="E24" s="23">
        <v>350000</v>
      </c>
      <c r="F24" s="23">
        <v>350000</v>
      </c>
      <c r="G24" s="23">
        <v>350000</v>
      </c>
      <c r="H24" s="23">
        <v>350000</v>
      </c>
      <c r="I24" s="23">
        <v>150000</v>
      </c>
      <c r="J24" s="23">
        <v>350000</v>
      </c>
      <c r="K24" s="26">
        <f t="shared" si="3"/>
        <v>2750000</v>
      </c>
    </row>
    <row r="25" spans="1:11" ht="15.75" thickBot="1" x14ac:dyDescent="0.3">
      <c r="A25" s="18" t="s">
        <v>13</v>
      </c>
      <c r="B25" s="28">
        <f t="shared" ref="B25:K25" si="4">SUM(B18:B24)</f>
        <v>805000</v>
      </c>
      <c r="C25" s="28">
        <f t="shared" si="4"/>
        <v>1005000</v>
      </c>
      <c r="D25" s="28">
        <f t="shared" si="4"/>
        <v>1005000</v>
      </c>
      <c r="E25" s="28">
        <f t="shared" si="4"/>
        <v>1005000</v>
      </c>
      <c r="F25" s="28">
        <f t="shared" si="4"/>
        <v>1005000</v>
      </c>
      <c r="G25" s="28">
        <f t="shared" si="4"/>
        <v>1005000</v>
      </c>
      <c r="H25" s="28">
        <f t="shared" si="4"/>
        <v>1005000</v>
      </c>
      <c r="I25" s="28">
        <f t="shared" si="4"/>
        <v>605000</v>
      </c>
      <c r="J25" s="28">
        <f t="shared" si="4"/>
        <v>1005000</v>
      </c>
      <c r="K25" s="28">
        <f t="shared" si="4"/>
        <v>8445000</v>
      </c>
    </row>
    <row r="26" spans="1:11" ht="15.75" thickTop="1" x14ac:dyDescent="0.25"/>
    <row r="27" spans="1:11" x14ac:dyDescent="0.25">
      <c r="A27" s="18" t="s">
        <v>70</v>
      </c>
      <c r="B27" s="16" t="s">
        <v>71</v>
      </c>
      <c r="C27" s="16" t="s">
        <v>75</v>
      </c>
      <c r="D27" s="16" t="s">
        <v>74</v>
      </c>
      <c r="E27" s="16" t="s">
        <v>73</v>
      </c>
      <c r="F27" s="16" t="s">
        <v>72</v>
      </c>
    </row>
    <row r="28" spans="1:11" x14ac:dyDescent="0.25">
      <c r="A28" s="15" t="s">
        <v>63</v>
      </c>
      <c r="B28" s="23">
        <v>540000</v>
      </c>
      <c r="C28" s="23">
        <f>B28*10%+B28</f>
        <v>594000</v>
      </c>
      <c r="D28" s="23">
        <f>C28*10%+C28</f>
        <v>653400</v>
      </c>
      <c r="E28" s="23">
        <f>D28*10%+D28</f>
        <v>718740</v>
      </c>
      <c r="F28" s="23">
        <f>E28*10%+E28</f>
        <v>790614</v>
      </c>
      <c r="G28" s="14"/>
    </row>
    <row r="29" spans="1:11" x14ac:dyDescent="0.25">
      <c r="A29" s="15" t="s">
        <v>64</v>
      </c>
      <c r="B29" s="23">
        <v>405000</v>
      </c>
      <c r="C29" s="23">
        <f t="shared" ref="C29:F35" si="5">B29*10%+B29</f>
        <v>445500</v>
      </c>
      <c r="D29" s="23">
        <f t="shared" si="5"/>
        <v>490050</v>
      </c>
      <c r="E29" s="23">
        <f t="shared" si="5"/>
        <v>539055</v>
      </c>
      <c r="F29" s="23">
        <f t="shared" si="5"/>
        <v>592960.5</v>
      </c>
      <c r="G29" s="14"/>
    </row>
    <row r="30" spans="1:11" x14ac:dyDescent="0.25">
      <c r="A30" s="15" t="s">
        <v>65</v>
      </c>
      <c r="B30" s="23">
        <v>2550000</v>
      </c>
      <c r="C30" s="23">
        <f t="shared" si="5"/>
        <v>2805000</v>
      </c>
      <c r="D30" s="23">
        <f t="shared" si="5"/>
        <v>3085500</v>
      </c>
      <c r="E30" s="23">
        <f t="shared" si="5"/>
        <v>3394050</v>
      </c>
      <c r="F30" s="23">
        <f t="shared" si="5"/>
        <v>3733455</v>
      </c>
      <c r="G30" s="14"/>
    </row>
    <row r="31" spans="1:11" x14ac:dyDescent="0.25">
      <c r="A31" s="15" t="s">
        <v>66</v>
      </c>
      <c r="B31" s="23">
        <v>850000</v>
      </c>
      <c r="C31" s="23">
        <f t="shared" si="5"/>
        <v>935000</v>
      </c>
      <c r="D31" s="23">
        <f t="shared" si="5"/>
        <v>1028500</v>
      </c>
      <c r="E31" s="23">
        <f t="shared" si="5"/>
        <v>1131350</v>
      </c>
      <c r="F31" s="23">
        <f t="shared" si="5"/>
        <v>1244485</v>
      </c>
      <c r="G31" s="14"/>
    </row>
    <row r="32" spans="1:11" x14ac:dyDescent="0.25">
      <c r="A32" s="15" t="s">
        <v>67</v>
      </c>
      <c r="B32" s="23">
        <v>1080000</v>
      </c>
      <c r="C32" s="23">
        <f t="shared" si="5"/>
        <v>1188000</v>
      </c>
      <c r="D32" s="23">
        <f t="shared" si="5"/>
        <v>1306800</v>
      </c>
      <c r="E32" s="23">
        <f t="shared" si="5"/>
        <v>1437480</v>
      </c>
      <c r="F32" s="23">
        <f t="shared" si="5"/>
        <v>1581228</v>
      </c>
      <c r="G32" s="14"/>
    </row>
    <row r="33" spans="1:11" x14ac:dyDescent="0.25">
      <c r="A33" s="15" t="s">
        <v>68</v>
      </c>
      <c r="B33" s="23">
        <v>270000</v>
      </c>
      <c r="C33" s="23">
        <f t="shared" si="5"/>
        <v>297000</v>
      </c>
      <c r="D33" s="23">
        <f t="shared" si="5"/>
        <v>326700</v>
      </c>
      <c r="E33" s="23">
        <f t="shared" si="5"/>
        <v>359370</v>
      </c>
      <c r="F33" s="23">
        <f t="shared" si="5"/>
        <v>395307</v>
      </c>
      <c r="G33" s="14"/>
    </row>
    <row r="34" spans="1:11" x14ac:dyDescent="0.25">
      <c r="A34" s="15" t="s">
        <v>69</v>
      </c>
      <c r="B34" s="23">
        <v>2750000</v>
      </c>
      <c r="C34" s="23">
        <f t="shared" si="5"/>
        <v>3025000</v>
      </c>
      <c r="D34" s="23">
        <f t="shared" si="5"/>
        <v>3327500</v>
      </c>
      <c r="E34" s="23">
        <f t="shared" si="5"/>
        <v>3660250</v>
      </c>
      <c r="F34" s="23">
        <f t="shared" si="5"/>
        <v>4026275</v>
      </c>
      <c r="G34" s="14"/>
    </row>
    <row r="35" spans="1:11" ht="15.75" thickBot="1" x14ac:dyDescent="0.3">
      <c r="A35" s="18" t="s">
        <v>13</v>
      </c>
      <c r="B35" s="29">
        <f>SUM(B28:B34)</f>
        <v>8445000</v>
      </c>
      <c r="C35" s="29">
        <f>SUM(C28:C34)</f>
        <v>9289500</v>
      </c>
      <c r="D35" s="29">
        <f t="shared" si="5"/>
        <v>10218450</v>
      </c>
      <c r="E35" s="29">
        <f t="shared" si="5"/>
        <v>11240295</v>
      </c>
      <c r="F35" s="29">
        <f t="shared" si="5"/>
        <v>12364324.5</v>
      </c>
      <c r="G35" s="14"/>
    </row>
    <row r="36" spans="1:11" ht="15.75" thickTop="1" x14ac:dyDescent="0.25"/>
    <row r="37" spans="1:11" x14ac:dyDescent="0.25">
      <c r="A37" s="18" t="s">
        <v>71</v>
      </c>
    </row>
    <row r="38" spans="1:11" x14ac:dyDescent="0.25">
      <c r="A38" s="18" t="s">
        <v>76</v>
      </c>
      <c r="B38" s="16" t="s">
        <v>54</v>
      </c>
      <c r="C38" s="16" t="s">
        <v>55</v>
      </c>
      <c r="D38" s="16" t="s">
        <v>56</v>
      </c>
      <c r="E38" s="16" t="s">
        <v>57</v>
      </c>
      <c r="F38" s="16" t="s">
        <v>58</v>
      </c>
      <c r="G38" s="16" t="s">
        <v>59</v>
      </c>
      <c r="H38" s="16" t="s">
        <v>60</v>
      </c>
      <c r="I38" s="16" t="s">
        <v>61</v>
      </c>
      <c r="J38" s="16" t="s">
        <v>62</v>
      </c>
      <c r="K38" s="16" t="s">
        <v>52</v>
      </c>
    </row>
    <row r="39" spans="1:11" x14ac:dyDescent="0.25">
      <c r="A39" s="15" t="s">
        <v>77</v>
      </c>
      <c r="B39" s="23">
        <f t="shared" ref="B39:J39" si="6">B8-B8*60%</f>
        <v>320000</v>
      </c>
      <c r="C39" s="23">
        <f t="shared" si="6"/>
        <v>400000</v>
      </c>
      <c r="D39" s="23">
        <f t="shared" si="6"/>
        <v>600000</v>
      </c>
      <c r="E39" s="23">
        <f t="shared" si="6"/>
        <v>600000</v>
      </c>
      <c r="F39" s="23">
        <f t="shared" si="6"/>
        <v>600000</v>
      </c>
      <c r="G39" s="23">
        <f t="shared" si="6"/>
        <v>600000</v>
      </c>
      <c r="H39" s="23">
        <f t="shared" si="6"/>
        <v>320000</v>
      </c>
      <c r="I39" s="23">
        <f t="shared" si="6"/>
        <v>80000</v>
      </c>
      <c r="J39" s="23">
        <f t="shared" si="6"/>
        <v>320000</v>
      </c>
      <c r="K39" s="23">
        <f>SUM(B39:J39)</f>
        <v>3840000</v>
      </c>
    </row>
    <row r="40" spans="1:11" x14ac:dyDescent="0.25">
      <c r="A40" s="15" t="s">
        <v>78</v>
      </c>
      <c r="B40" s="23">
        <v>600000</v>
      </c>
      <c r="C40" s="23">
        <v>1400000</v>
      </c>
      <c r="D40" s="23">
        <v>1400000</v>
      </c>
      <c r="E40" s="23">
        <v>1400000</v>
      </c>
      <c r="F40" s="23">
        <v>1400000</v>
      </c>
      <c r="G40" s="23">
        <v>1400000</v>
      </c>
      <c r="H40" s="23">
        <v>1400000</v>
      </c>
      <c r="I40" s="23">
        <v>600000</v>
      </c>
      <c r="J40" s="23">
        <v>0</v>
      </c>
      <c r="K40" s="23">
        <f>SUM(B40:J40)</f>
        <v>9600000</v>
      </c>
    </row>
    <row r="41" spans="1:11" x14ac:dyDescent="0.25">
      <c r="A41" s="15" t="s">
        <v>79</v>
      </c>
      <c r="B41" s="23">
        <v>45000</v>
      </c>
      <c r="C41" s="23">
        <v>45000</v>
      </c>
      <c r="D41" s="23">
        <v>45000</v>
      </c>
      <c r="E41" s="23">
        <v>45000</v>
      </c>
      <c r="F41" s="23">
        <v>45000</v>
      </c>
      <c r="G41" s="23">
        <v>45000</v>
      </c>
      <c r="H41" s="23">
        <v>45000</v>
      </c>
      <c r="I41" s="23">
        <v>45000</v>
      </c>
      <c r="J41" s="23">
        <v>45000</v>
      </c>
      <c r="K41" s="23"/>
    </row>
    <row r="42" spans="1:11" x14ac:dyDescent="0.25">
      <c r="A42" s="15" t="s">
        <v>80</v>
      </c>
      <c r="B42" s="23">
        <v>0</v>
      </c>
      <c r="C42" s="23">
        <v>0</v>
      </c>
      <c r="D42" s="23">
        <v>0</v>
      </c>
      <c r="E42" s="23">
        <v>0</v>
      </c>
      <c r="F42" s="23">
        <v>100000</v>
      </c>
      <c r="G42" s="23">
        <v>0</v>
      </c>
      <c r="H42" s="23">
        <v>0</v>
      </c>
      <c r="I42" s="23">
        <v>100000</v>
      </c>
      <c r="J42" s="23">
        <v>0</v>
      </c>
      <c r="K42" s="23">
        <f>SUM(B42:J42)</f>
        <v>200000</v>
      </c>
    </row>
    <row r="43" spans="1:11" x14ac:dyDescent="0.25">
      <c r="A43" s="15" t="s">
        <v>81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10000</v>
      </c>
      <c r="K43" s="23"/>
    </row>
    <row r="44" spans="1:11" x14ac:dyDescent="0.25">
      <c r="A44" s="15" t="s">
        <v>82</v>
      </c>
      <c r="B44" s="23">
        <v>9360</v>
      </c>
      <c r="C44" s="23">
        <v>9360</v>
      </c>
      <c r="D44" s="23">
        <v>9360</v>
      </c>
      <c r="E44" s="23">
        <v>9360</v>
      </c>
      <c r="F44" s="23">
        <v>7560</v>
      </c>
      <c r="G44" s="23">
        <v>9360</v>
      </c>
      <c r="H44" s="23">
        <v>9360</v>
      </c>
      <c r="I44" s="23">
        <v>9360</v>
      </c>
      <c r="J44" s="23">
        <v>9360</v>
      </c>
      <c r="K44" s="23">
        <f t="shared" ref="K44:K66" si="7">SUM(B44:J44)</f>
        <v>82440</v>
      </c>
    </row>
    <row r="45" spans="1:11" x14ac:dyDescent="0.25">
      <c r="A45" s="15" t="s">
        <v>83</v>
      </c>
      <c r="B45" s="23">
        <v>2340</v>
      </c>
      <c r="C45" s="23">
        <v>2340</v>
      </c>
      <c r="D45" s="23">
        <v>2340</v>
      </c>
      <c r="E45" s="23">
        <v>2340</v>
      </c>
      <c r="F45" s="23">
        <v>1890</v>
      </c>
      <c r="G45" s="23">
        <v>2340</v>
      </c>
      <c r="H45" s="23">
        <v>2340</v>
      </c>
      <c r="I45" s="23">
        <v>2340</v>
      </c>
      <c r="J45" s="23">
        <v>2340</v>
      </c>
      <c r="K45" s="23">
        <f t="shared" si="7"/>
        <v>20610</v>
      </c>
    </row>
    <row r="46" spans="1:11" x14ac:dyDescent="0.25">
      <c r="A46" s="15" t="s">
        <v>84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100000</v>
      </c>
      <c r="K46" s="23">
        <f t="shared" si="7"/>
        <v>100000</v>
      </c>
    </row>
    <row r="47" spans="1:11" x14ac:dyDescent="0.25">
      <c r="A47" s="15" t="s">
        <v>104</v>
      </c>
      <c r="B47" s="23">
        <v>6000</v>
      </c>
      <c r="C47" s="23">
        <v>6000</v>
      </c>
      <c r="D47" s="23">
        <v>6000</v>
      </c>
      <c r="E47" s="23">
        <v>6000</v>
      </c>
      <c r="F47" s="23">
        <v>6000</v>
      </c>
      <c r="G47" s="23">
        <v>6000</v>
      </c>
      <c r="H47" s="23">
        <v>6000</v>
      </c>
      <c r="I47" s="23">
        <v>6000</v>
      </c>
      <c r="J47" s="23">
        <v>6000</v>
      </c>
      <c r="K47" s="23">
        <f t="shared" si="7"/>
        <v>54000</v>
      </c>
    </row>
    <row r="48" spans="1:11" x14ac:dyDescent="0.25">
      <c r="A48" s="15" t="s">
        <v>85</v>
      </c>
      <c r="B48" s="23">
        <v>3430</v>
      </c>
      <c r="C48" s="23">
        <v>0</v>
      </c>
      <c r="D48" s="23">
        <v>6740</v>
      </c>
      <c r="E48" s="27">
        <v>2500</v>
      </c>
      <c r="F48" s="23">
        <v>1250</v>
      </c>
      <c r="G48" s="23">
        <v>0</v>
      </c>
      <c r="H48" s="23">
        <v>3300</v>
      </c>
      <c r="I48" s="23">
        <v>0</v>
      </c>
      <c r="J48" s="23">
        <v>17350</v>
      </c>
      <c r="K48" s="23">
        <f t="shared" si="7"/>
        <v>34570</v>
      </c>
    </row>
    <row r="49" spans="1:11" x14ac:dyDescent="0.25">
      <c r="A49" s="15" t="s">
        <v>86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7"/>
        <v>0</v>
      </c>
    </row>
    <row r="50" spans="1:11" x14ac:dyDescent="0.25">
      <c r="A50" s="15" t="s">
        <v>87</v>
      </c>
      <c r="B50" s="23">
        <v>0</v>
      </c>
      <c r="C50" s="23">
        <v>0</v>
      </c>
      <c r="D50" s="23">
        <v>200000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7"/>
        <v>200000</v>
      </c>
    </row>
    <row r="51" spans="1:11" x14ac:dyDescent="0.25">
      <c r="A51" s="15" t="s">
        <v>88</v>
      </c>
      <c r="B51" s="23">
        <v>15000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7"/>
        <v>15000</v>
      </c>
    </row>
    <row r="52" spans="1:11" x14ac:dyDescent="0.25">
      <c r="A52" s="15" t="s">
        <v>89</v>
      </c>
      <c r="B52" s="23">
        <v>0</v>
      </c>
      <c r="C52" s="23">
        <v>0</v>
      </c>
      <c r="D52" s="23">
        <v>0</v>
      </c>
      <c r="E52" s="23">
        <v>0</v>
      </c>
      <c r="F52" s="23">
        <v>2500</v>
      </c>
      <c r="G52" s="23">
        <v>0</v>
      </c>
      <c r="H52" s="23">
        <v>6000</v>
      </c>
      <c r="I52" s="23">
        <v>0</v>
      </c>
      <c r="J52" s="23">
        <v>0</v>
      </c>
      <c r="K52" s="23">
        <f t="shared" si="7"/>
        <v>8500</v>
      </c>
    </row>
    <row r="53" spans="1:11" x14ac:dyDescent="0.25">
      <c r="A53" s="15" t="s">
        <v>90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190000</v>
      </c>
      <c r="K53" s="23">
        <f t="shared" si="7"/>
        <v>190000</v>
      </c>
    </row>
    <row r="54" spans="1:11" x14ac:dyDescent="0.25">
      <c r="A54" s="15" t="s">
        <v>91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f t="shared" si="7"/>
        <v>0</v>
      </c>
    </row>
    <row r="55" spans="1:11" x14ac:dyDescent="0.25">
      <c r="A55" s="15" t="s">
        <v>92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5000</v>
      </c>
      <c r="K55" s="23">
        <f t="shared" si="7"/>
        <v>5000</v>
      </c>
    </row>
    <row r="56" spans="1:11" x14ac:dyDescent="0.25">
      <c r="A56" s="15" t="s">
        <v>93</v>
      </c>
      <c r="B56" s="23">
        <v>6750</v>
      </c>
      <c r="C56" s="15">
        <v>0</v>
      </c>
      <c r="D56" s="23">
        <v>0</v>
      </c>
      <c r="E56" s="23">
        <v>6750</v>
      </c>
      <c r="F56" s="23">
        <v>0</v>
      </c>
      <c r="G56" s="23">
        <v>0</v>
      </c>
      <c r="H56" s="23">
        <v>6750</v>
      </c>
      <c r="I56" s="23">
        <v>0</v>
      </c>
      <c r="J56" s="23">
        <v>0</v>
      </c>
      <c r="K56" s="23">
        <f t="shared" si="7"/>
        <v>20250</v>
      </c>
    </row>
    <row r="57" spans="1:11" x14ac:dyDescent="0.25">
      <c r="A57" s="15" t="s">
        <v>94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160000</v>
      </c>
      <c r="K57" s="23">
        <f t="shared" si="7"/>
        <v>160000</v>
      </c>
    </row>
    <row r="58" spans="1:11" x14ac:dyDescent="0.25">
      <c r="A58" s="15" t="s">
        <v>95</v>
      </c>
      <c r="B58" s="23">
        <v>100000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200000</v>
      </c>
      <c r="K58" s="23">
        <f t="shared" si="7"/>
        <v>300000</v>
      </c>
    </row>
    <row r="59" spans="1:11" x14ac:dyDescent="0.25">
      <c r="A59" s="15" t="s">
        <v>96</v>
      </c>
      <c r="B59" s="23">
        <v>805000</v>
      </c>
      <c r="C59" s="23">
        <v>1005000</v>
      </c>
      <c r="D59" s="23">
        <v>1005000</v>
      </c>
      <c r="E59" s="23">
        <v>1005000</v>
      </c>
      <c r="F59" s="23">
        <v>1005000</v>
      </c>
      <c r="G59" s="23">
        <v>1005000</v>
      </c>
      <c r="H59" s="23">
        <v>1005000</v>
      </c>
      <c r="I59" s="23">
        <v>605000</v>
      </c>
      <c r="J59" s="23">
        <v>1005000</v>
      </c>
      <c r="K59" s="23">
        <f t="shared" si="7"/>
        <v>8445000</v>
      </c>
    </row>
    <row r="60" spans="1:11" x14ac:dyDescent="0.25">
      <c r="A60" s="15" t="s">
        <v>97</v>
      </c>
      <c r="B60" s="23">
        <v>50000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50000</v>
      </c>
      <c r="K60" s="23">
        <f t="shared" si="7"/>
        <v>100000</v>
      </c>
    </row>
    <row r="61" spans="1:11" x14ac:dyDescent="0.25">
      <c r="A61" s="15" t="s">
        <v>98</v>
      </c>
      <c r="B61" s="23">
        <v>12000</v>
      </c>
      <c r="C61" s="23">
        <v>0</v>
      </c>
      <c r="D61" s="23">
        <v>0</v>
      </c>
      <c r="E61" s="23">
        <v>12000</v>
      </c>
      <c r="F61" s="23">
        <v>0</v>
      </c>
      <c r="G61" s="23">
        <v>0</v>
      </c>
      <c r="H61" s="23">
        <v>0</v>
      </c>
      <c r="I61" s="23">
        <v>12000</v>
      </c>
      <c r="J61" s="23">
        <v>0</v>
      </c>
      <c r="K61" s="23">
        <f t="shared" si="7"/>
        <v>36000</v>
      </c>
    </row>
    <row r="62" spans="1:11" x14ac:dyDescent="0.25">
      <c r="A62" s="15" t="s">
        <v>99</v>
      </c>
      <c r="B62" s="23">
        <v>15000</v>
      </c>
      <c r="C62" s="23">
        <v>15000</v>
      </c>
      <c r="D62" s="23">
        <v>15000</v>
      </c>
      <c r="E62" s="23">
        <v>15000</v>
      </c>
      <c r="F62" s="23">
        <v>15000</v>
      </c>
      <c r="G62" s="23">
        <v>15000</v>
      </c>
      <c r="H62" s="23">
        <v>15000</v>
      </c>
      <c r="I62" s="23">
        <v>15000</v>
      </c>
      <c r="J62" s="23">
        <v>15000</v>
      </c>
      <c r="K62" s="23">
        <f t="shared" si="7"/>
        <v>135000</v>
      </c>
    </row>
    <row r="63" spans="1:11" x14ac:dyDescent="0.25">
      <c r="A63" s="15" t="s">
        <v>100</v>
      </c>
      <c r="B63" s="23">
        <v>142578.04999999999</v>
      </c>
      <c r="C63" s="23">
        <v>127301.78</v>
      </c>
      <c r="D63" s="23">
        <v>219917.21</v>
      </c>
      <c r="E63" s="23">
        <v>218526.4</v>
      </c>
      <c r="F63" s="23">
        <v>251722.4</v>
      </c>
      <c r="G63" s="23">
        <v>250000</v>
      </c>
      <c r="H63" s="23">
        <v>250000</v>
      </c>
      <c r="I63" s="23">
        <v>250000</v>
      </c>
      <c r="J63" s="23">
        <v>250000</v>
      </c>
      <c r="K63" s="23">
        <f t="shared" si="7"/>
        <v>1960045.8399999999</v>
      </c>
    </row>
    <row r="64" spans="1:11" x14ac:dyDescent="0.25">
      <c r="A64" s="15" t="s">
        <v>101</v>
      </c>
      <c r="B64" s="23">
        <v>2000</v>
      </c>
      <c r="C64" s="23">
        <v>2200</v>
      </c>
      <c r="D64" s="23">
        <v>2200</v>
      </c>
      <c r="E64" s="23">
        <v>2000</v>
      </c>
      <c r="F64" s="23">
        <v>2200</v>
      </c>
      <c r="G64" s="23">
        <v>2200</v>
      </c>
      <c r="H64" s="23">
        <v>2200</v>
      </c>
      <c r="I64" s="23">
        <v>2200</v>
      </c>
      <c r="J64" s="23">
        <v>2000</v>
      </c>
      <c r="K64" s="23">
        <f t="shared" si="7"/>
        <v>19200</v>
      </c>
    </row>
    <row r="65" spans="1:11" x14ac:dyDescent="0.25">
      <c r="A65" s="15" t="s">
        <v>102</v>
      </c>
      <c r="B65" s="23">
        <v>600000</v>
      </c>
      <c r="C65" s="23">
        <v>200000</v>
      </c>
      <c r="D65" s="23">
        <v>0</v>
      </c>
      <c r="E65" s="23">
        <v>200000</v>
      </c>
      <c r="F65" s="23">
        <v>0</v>
      </c>
      <c r="G65" s="23">
        <v>200000</v>
      </c>
      <c r="H65" s="23">
        <v>0</v>
      </c>
      <c r="I65" s="23">
        <v>200000</v>
      </c>
      <c r="J65" s="23">
        <v>200000</v>
      </c>
      <c r="K65" s="23">
        <f t="shared" si="7"/>
        <v>1600000</v>
      </c>
    </row>
    <row r="66" spans="1:11" ht="15.75" thickBot="1" x14ac:dyDescent="0.3">
      <c r="A66" s="15" t="s">
        <v>103</v>
      </c>
      <c r="B66" s="32">
        <v>150000</v>
      </c>
      <c r="C66" s="32">
        <v>150000</v>
      </c>
      <c r="D66" s="32">
        <v>150000</v>
      </c>
      <c r="E66" s="32">
        <v>150000</v>
      </c>
      <c r="F66" s="32">
        <v>150000</v>
      </c>
      <c r="G66" s="32">
        <v>150000</v>
      </c>
      <c r="H66" s="32">
        <v>150000</v>
      </c>
      <c r="I66" s="32">
        <v>150000</v>
      </c>
      <c r="J66" s="32">
        <v>150000</v>
      </c>
      <c r="K66" s="32">
        <f t="shared" si="7"/>
        <v>1350000</v>
      </c>
    </row>
    <row r="67" spans="1:11" x14ac:dyDescent="0.25">
      <c r="A67" s="18" t="s">
        <v>105</v>
      </c>
      <c r="B67" s="31">
        <f>SUM(B39:B66)</f>
        <v>2884458.05</v>
      </c>
      <c r="C67" s="31">
        <f t="shared" ref="C67:J67" si="8">SUM(C39:C66)</f>
        <v>3362201.78</v>
      </c>
      <c r="D67" s="31">
        <f t="shared" si="8"/>
        <v>3661557.21</v>
      </c>
      <c r="E67" s="31">
        <f t="shared" si="8"/>
        <v>3674476.4</v>
      </c>
      <c r="F67" s="31">
        <f t="shared" si="8"/>
        <v>3588122.4</v>
      </c>
      <c r="G67" s="31">
        <f t="shared" si="8"/>
        <v>3684900</v>
      </c>
      <c r="H67" s="31">
        <f t="shared" si="8"/>
        <v>3220950</v>
      </c>
      <c r="I67" s="31">
        <f t="shared" si="8"/>
        <v>2076900</v>
      </c>
      <c r="J67" s="31">
        <f t="shared" si="8"/>
        <v>2737050</v>
      </c>
      <c r="K67" s="31">
        <f>SUM(K39:K66)</f>
        <v>28475615.84</v>
      </c>
    </row>
    <row r="68" spans="1:11" x14ac:dyDescent="0.25">
      <c r="A68" s="18" t="s">
        <v>106</v>
      </c>
      <c r="B68" s="26">
        <f t="shared" ref="B68:J68" si="9">B14-B67</f>
        <v>-46958.049999999814</v>
      </c>
      <c r="C68" s="26">
        <f t="shared" si="9"/>
        <v>3440798.22</v>
      </c>
      <c r="D68" s="26">
        <f t="shared" si="9"/>
        <v>4488442.79</v>
      </c>
      <c r="E68" s="26">
        <f t="shared" si="9"/>
        <v>4565523.5999999996</v>
      </c>
      <c r="F68" s="26">
        <f t="shared" si="9"/>
        <v>4651877.5999999996</v>
      </c>
      <c r="G68" s="26">
        <f t="shared" si="9"/>
        <v>4465100</v>
      </c>
      <c r="H68" s="26">
        <f t="shared" si="9"/>
        <v>4319050</v>
      </c>
      <c r="I68" s="26">
        <f t="shared" si="9"/>
        <v>-39400</v>
      </c>
      <c r="J68" s="26">
        <f t="shared" si="9"/>
        <v>620950</v>
      </c>
      <c r="K68" s="26">
        <f>SUM(B68:J68)</f>
        <v>26465384.16</v>
      </c>
    </row>
    <row r="69" spans="1:11" x14ac:dyDescent="0.25">
      <c r="A69" s="15" t="s">
        <v>107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</row>
    <row r="70" spans="1:11" x14ac:dyDescent="0.25">
      <c r="A70" s="15" t="s">
        <v>108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1:11" ht="15.75" thickBot="1" x14ac:dyDescent="0.3">
      <c r="A71" s="18" t="s">
        <v>109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</row>
    <row r="72" spans="1:11" ht="15.75" thickTop="1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 x14ac:dyDescent="0.25">
      <c r="A74" s="35" t="s">
        <v>110</v>
      </c>
      <c r="B74" s="36"/>
      <c r="C74" s="36"/>
      <c r="D74" s="36"/>
      <c r="E74" s="36"/>
      <c r="F74" s="37"/>
      <c r="G74" s="14"/>
      <c r="H74" s="14"/>
      <c r="I74" s="14"/>
      <c r="J74" s="14"/>
      <c r="K74" s="14"/>
    </row>
    <row r="75" spans="1:11" x14ac:dyDescent="0.25">
      <c r="A75" s="15"/>
      <c r="B75" s="16" t="s">
        <v>71</v>
      </c>
      <c r="C75" s="16" t="s">
        <v>75</v>
      </c>
      <c r="D75" s="16" t="s">
        <v>74</v>
      </c>
      <c r="E75" s="16" t="s">
        <v>73</v>
      </c>
      <c r="F75" s="16" t="s">
        <v>72</v>
      </c>
      <c r="G75" s="14"/>
      <c r="H75" s="14"/>
      <c r="I75" s="14"/>
      <c r="J75" s="14"/>
      <c r="K75" s="14"/>
    </row>
    <row r="76" spans="1:11" x14ac:dyDescent="0.25">
      <c r="A76" s="15" t="s">
        <v>50</v>
      </c>
      <c r="B76" s="23">
        <v>16956000</v>
      </c>
      <c r="C76" s="23">
        <f>B76*10%+B76</f>
        <v>18651600</v>
      </c>
      <c r="D76" s="23">
        <f t="shared" ref="D76:F76" si="10">C76*10%+C76</f>
        <v>20516760</v>
      </c>
      <c r="E76" s="23">
        <f t="shared" si="10"/>
        <v>22568436</v>
      </c>
      <c r="F76" s="23">
        <f t="shared" si="10"/>
        <v>24825279.600000001</v>
      </c>
      <c r="G76" s="14"/>
      <c r="H76" s="14"/>
      <c r="I76" s="14"/>
      <c r="J76" s="14"/>
      <c r="K76" s="14"/>
    </row>
    <row r="77" spans="1:11" x14ac:dyDescent="0.25">
      <c r="A77" s="15" t="s">
        <v>33</v>
      </c>
      <c r="B77" s="23">
        <v>9600000</v>
      </c>
      <c r="C77" s="23">
        <f>B77*10%+B77</f>
        <v>10560000</v>
      </c>
      <c r="D77" s="23">
        <f t="shared" ref="D77:F77" si="11">C77*10%+C77</f>
        <v>11616000</v>
      </c>
      <c r="E77" s="23">
        <f t="shared" si="11"/>
        <v>12777600</v>
      </c>
      <c r="F77" s="23">
        <f t="shared" si="11"/>
        <v>14055360</v>
      </c>
      <c r="G77" s="14"/>
      <c r="H77" s="14"/>
      <c r="I77" s="14"/>
      <c r="J77" s="14"/>
      <c r="K77" s="14"/>
    </row>
    <row r="78" spans="1:11" x14ac:dyDescent="0.25">
      <c r="A78" s="15" t="s">
        <v>34</v>
      </c>
      <c r="B78" s="23">
        <v>26000000</v>
      </c>
      <c r="C78" s="23">
        <f>B78*10%+B78</f>
        <v>28600000</v>
      </c>
      <c r="D78" s="23">
        <f t="shared" ref="D78:F78" si="12">C78*10%+C78</f>
        <v>31460000</v>
      </c>
      <c r="E78" s="23">
        <f t="shared" si="12"/>
        <v>34606000</v>
      </c>
      <c r="F78" s="23">
        <f t="shared" si="12"/>
        <v>38066600</v>
      </c>
      <c r="G78" s="14"/>
      <c r="H78" s="14"/>
      <c r="I78" s="14"/>
      <c r="J78" s="14"/>
      <c r="K78" s="14"/>
    </row>
    <row r="79" spans="1:11" x14ac:dyDescent="0.25">
      <c r="A79" s="15" t="s">
        <v>35</v>
      </c>
      <c r="B79" s="23"/>
      <c r="C79" s="23"/>
      <c r="D79" s="23">
        <v>0</v>
      </c>
      <c r="E79" s="23">
        <v>0</v>
      </c>
      <c r="F79" s="23">
        <v>0</v>
      </c>
      <c r="G79" s="14"/>
      <c r="H79" s="14"/>
      <c r="I79" s="14"/>
      <c r="J79" s="14"/>
      <c r="K79" s="14"/>
    </row>
    <row r="80" spans="1:11" x14ac:dyDescent="0.25">
      <c r="A80" s="15" t="s">
        <v>36</v>
      </c>
      <c r="B80" s="23">
        <v>1900000</v>
      </c>
      <c r="C80" s="23">
        <f>B80*5%+B80</f>
        <v>1995000</v>
      </c>
      <c r="D80" s="23">
        <f t="shared" ref="D80:F80" si="13">C80*5%+C80</f>
        <v>2094750</v>
      </c>
      <c r="E80" s="23">
        <f t="shared" si="13"/>
        <v>2199487.5</v>
      </c>
      <c r="F80" s="23">
        <f t="shared" si="13"/>
        <v>2309461.875</v>
      </c>
      <c r="G80" s="14"/>
      <c r="H80" s="14"/>
      <c r="I80" s="14"/>
      <c r="J80" s="14"/>
      <c r="K80" s="14"/>
    </row>
    <row r="81" spans="1:11" x14ac:dyDescent="0.25">
      <c r="A81" s="15" t="s">
        <v>37</v>
      </c>
      <c r="B81" s="23">
        <v>600000</v>
      </c>
      <c r="C81" s="23">
        <f>B81*5%+B81</f>
        <v>630000</v>
      </c>
      <c r="D81" s="23">
        <f t="shared" ref="D81:F81" si="14">C81*5%+C81</f>
        <v>661500</v>
      </c>
      <c r="E81" s="23">
        <f t="shared" si="14"/>
        <v>694575</v>
      </c>
      <c r="F81" s="23">
        <f t="shared" si="14"/>
        <v>729303.75</v>
      </c>
      <c r="G81" s="14"/>
      <c r="H81" s="14"/>
      <c r="I81" s="14"/>
      <c r="J81" s="14"/>
      <c r="K81" s="14"/>
    </row>
    <row r="82" spans="1:11" ht="15.75" thickBot="1" x14ac:dyDescent="0.3">
      <c r="A82" s="24" t="s">
        <v>38</v>
      </c>
      <c r="B82" s="32">
        <v>300000</v>
      </c>
      <c r="C82" s="32">
        <f>B82*5%+B82</f>
        <v>315000</v>
      </c>
      <c r="D82" s="32">
        <f t="shared" ref="D82:F82" si="15">C82*5%+C82</f>
        <v>330750</v>
      </c>
      <c r="E82" s="32">
        <f t="shared" si="15"/>
        <v>347287.5</v>
      </c>
      <c r="F82" s="32">
        <f t="shared" si="15"/>
        <v>364651.875</v>
      </c>
      <c r="G82" s="14"/>
      <c r="H82" s="14"/>
      <c r="I82" s="14"/>
      <c r="J82" s="14"/>
      <c r="K82" s="14"/>
    </row>
    <row r="83" spans="1:11" x14ac:dyDescent="0.25">
      <c r="A83" s="18" t="s">
        <v>111</v>
      </c>
      <c r="B83" s="31">
        <f>SUM(B76:B82)</f>
        <v>55356000</v>
      </c>
      <c r="C83" s="31">
        <f>SUM(C76:C82)</f>
        <v>60751600</v>
      </c>
      <c r="D83" s="31">
        <f t="shared" ref="D83:F83" si="16">SUM(D76:D82)</f>
        <v>66679760</v>
      </c>
      <c r="E83" s="31">
        <f t="shared" si="16"/>
        <v>73193386</v>
      </c>
      <c r="F83" s="31">
        <f t="shared" si="16"/>
        <v>80350657.099999994</v>
      </c>
      <c r="G83" s="14"/>
      <c r="H83" s="14"/>
      <c r="I83" s="14"/>
      <c r="J83" s="14"/>
      <c r="K83" s="14"/>
    </row>
    <row r="84" spans="1:11" x14ac:dyDescent="0.25">
      <c r="A84" s="15" t="s">
        <v>112</v>
      </c>
      <c r="B84" s="23">
        <v>28475615.84</v>
      </c>
      <c r="C84" s="23">
        <f>B84*5%+B84</f>
        <v>29899396.631999999</v>
      </c>
      <c r="D84" s="23">
        <f t="shared" ref="D84:F84" si="17">C84*5%+C84</f>
        <v>31394366.463599999</v>
      </c>
      <c r="E84" s="23">
        <f t="shared" si="17"/>
        <v>32964084.78678</v>
      </c>
      <c r="F84" s="23">
        <f t="shared" si="17"/>
        <v>34612289.026119001</v>
      </c>
      <c r="G84" s="14"/>
      <c r="H84" s="14"/>
      <c r="I84" s="14"/>
      <c r="J84" s="14"/>
      <c r="K84" s="14"/>
    </row>
    <row r="85" spans="1:11" x14ac:dyDescent="0.25">
      <c r="A85" s="18" t="s">
        <v>113</v>
      </c>
      <c r="B85" s="26">
        <f>B83-B84</f>
        <v>26880384.16</v>
      </c>
      <c r="C85" s="26">
        <f t="shared" ref="C85:F85" si="18">C83-C84</f>
        <v>30852203.368000001</v>
      </c>
      <c r="D85" s="26">
        <f t="shared" si="18"/>
        <v>35285393.536400005</v>
      </c>
      <c r="E85" s="26">
        <f t="shared" si="18"/>
        <v>40229301.21322</v>
      </c>
      <c r="F85" s="26">
        <f t="shared" si="18"/>
        <v>45738368.073880993</v>
      </c>
      <c r="G85" s="14"/>
      <c r="H85" s="14"/>
      <c r="I85" s="14"/>
      <c r="J85" s="14"/>
      <c r="K85" s="14"/>
    </row>
    <row r="86" spans="1:11" x14ac:dyDescent="0.25">
      <c r="A86" s="15" t="s">
        <v>114</v>
      </c>
      <c r="B86" s="23"/>
      <c r="C86" s="23"/>
      <c r="D86" s="23"/>
      <c r="E86" s="23"/>
      <c r="F86" s="23"/>
      <c r="G86" s="14"/>
      <c r="H86" s="14"/>
      <c r="I86" s="14"/>
      <c r="J86" s="14"/>
      <c r="K86" s="14"/>
    </row>
    <row r="87" spans="1:11" ht="15.75" thickBot="1" x14ac:dyDescent="0.3">
      <c r="A87" s="18" t="s">
        <v>115</v>
      </c>
      <c r="B87" s="30"/>
      <c r="C87" s="30"/>
      <c r="D87" s="30"/>
      <c r="E87" s="30"/>
      <c r="F87" s="30"/>
      <c r="G87" s="14"/>
      <c r="H87" s="14"/>
      <c r="I87" s="14"/>
      <c r="J87" s="14"/>
      <c r="K87" s="14"/>
    </row>
    <row r="88" spans="1:11" ht="15.75" thickTop="1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pans="1:11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pans="1:11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spans="1:11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pans="1:11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2:11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2:11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2:11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2:11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2:11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2:11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2:11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2:11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2:11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2:11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2:11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2:11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2:11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2:11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2:11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2:11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2:11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2:11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2:11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2:11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2:11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2:11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2:11" x14ac:dyDescent="0.25"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2:11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2:11" x14ac:dyDescent="0.25"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2:11" x14ac:dyDescent="0.25"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2:11" x14ac:dyDescent="0.25"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2:11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2:11" x14ac:dyDescent="0.25"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2:11" x14ac:dyDescent="0.25"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2:11" x14ac:dyDescent="0.25"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2:11" x14ac:dyDescent="0.25"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2:11" x14ac:dyDescent="0.25"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2:11" x14ac:dyDescent="0.25"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</sheetData>
  <mergeCells count="1">
    <mergeCell ref="A74:F7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ISHAN FERNANDO</dc:creator>
  <cp:lastModifiedBy>ISHAN FERNANDO</cp:lastModifiedBy>
  <cp:lastPrinted>2019-02-14T09:55:41Z</cp:lastPrinted>
  <dcterms:created xsi:type="dcterms:W3CDTF">2019-02-13T07:00:57Z</dcterms:created>
  <dcterms:modified xsi:type="dcterms:W3CDTF">2019-03-17T11:57:13Z</dcterms:modified>
</cp:coreProperties>
</file>